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Vendors\ARIAS\"/>
    </mc:Choice>
  </mc:AlternateContent>
  <bookViews>
    <workbookView xWindow="0" yWindow="0" windowWidth="19200" windowHeight="1149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 s="1"/>
  <c r="F20" i="1"/>
  <c r="G19" i="1"/>
  <c r="H19" i="1" s="1"/>
  <c r="F19" i="1"/>
  <c r="G25" i="1"/>
  <c r="G26" i="1"/>
  <c r="G27" i="1"/>
  <c r="F16" i="1"/>
  <c r="G16" i="1"/>
  <c r="G15" i="1"/>
  <c r="F15" i="1"/>
  <c r="F9" i="1"/>
  <c r="F10" i="1"/>
  <c r="F11" i="1"/>
  <c r="F8" i="1"/>
  <c r="H25" i="1"/>
  <c r="G24" i="1"/>
  <c r="G23" i="1"/>
  <c r="G22" i="1"/>
  <c r="G21" i="1"/>
  <c r="H21" i="1" s="1"/>
  <c r="H22" i="1"/>
  <c r="H26" i="1"/>
  <c r="D27" i="1" l="1"/>
  <c r="D26" i="1"/>
  <c r="D25" i="1"/>
  <c r="D24" i="1"/>
  <c r="D23" i="1"/>
  <c r="D22" i="1"/>
  <c r="C33" i="1"/>
  <c r="D20" i="1"/>
  <c r="B28" i="1"/>
  <c r="D9" i="1"/>
  <c r="D10" i="1"/>
  <c r="D11" i="1"/>
  <c r="D12" i="1"/>
  <c r="D13" i="1"/>
  <c r="D14" i="1"/>
  <c r="D15" i="1"/>
  <c r="D16" i="1"/>
  <c r="D17" i="1"/>
  <c r="D18" i="1"/>
  <c r="D19" i="1"/>
  <c r="D21" i="1"/>
  <c r="D8" i="1"/>
  <c r="B4" i="1"/>
  <c r="C35" i="1" l="1"/>
  <c r="F14" i="1"/>
  <c r="G14" i="1" s="1"/>
  <c r="F18" i="1"/>
  <c r="G18" i="1" s="1"/>
  <c r="H18" i="1" s="1"/>
  <c r="F22" i="1"/>
  <c r="F26" i="1"/>
  <c r="G10" i="1"/>
  <c r="H10" i="1" s="1"/>
  <c r="H15" i="1"/>
  <c r="F23" i="1"/>
  <c r="H23" i="1" s="1"/>
  <c r="F27" i="1"/>
  <c r="H27" i="1" s="1"/>
  <c r="G11" i="1"/>
  <c r="H11" i="1" s="1"/>
  <c r="H16" i="1"/>
  <c r="F24" i="1"/>
  <c r="H24" i="1" s="1"/>
  <c r="G8" i="1"/>
  <c r="H8" i="1" s="1"/>
  <c r="F13" i="1"/>
  <c r="G13" i="1" s="1"/>
  <c r="H13" i="1" s="1"/>
  <c r="F17" i="1"/>
  <c r="G17" i="1" s="1"/>
  <c r="H17" i="1" s="1"/>
  <c r="F21" i="1"/>
  <c r="F25" i="1"/>
  <c r="G9" i="1"/>
  <c r="H9" i="1" s="1"/>
  <c r="F12" i="1"/>
  <c r="G12" i="1" s="1"/>
  <c r="H12" i="1" s="1"/>
  <c r="H14" i="1" l="1"/>
  <c r="G28" i="1"/>
  <c r="H28" i="1" l="1"/>
  <c r="C32" i="1" l="1"/>
  <c r="C34" i="1" s="1"/>
  <c r="C36" i="1" s="1"/>
  <c r="C37" i="1" s="1"/>
</calcChain>
</file>

<file path=xl/comments1.xml><?xml version="1.0" encoding="utf-8"?>
<comments xmlns="http://schemas.openxmlformats.org/spreadsheetml/2006/main">
  <authors>
    <author>Charo Richardson</author>
  </authors>
  <commentList>
    <comment ref="B7" authorId="0" shapeId="0">
      <text>
        <r>
          <rPr>
            <b/>
            <sz val="9"/>
            <color indexed="81"/>
            <rFont val="Tahoma"/>
            <charset val="1"/>
          </rPr>
          <t>Charo Richardson:</t>
        </r>
        <r>
          <rPr>
            <sz val="9"/>
            <color indexed="81"/>
            <rFont val="Tahoma"/>
            <charset val="1"/>
          </rPr>
          <t xml:space="preserve">
Values in this column are for illustrative purposes only.</t>
        </r>
      </text>
    </comment>
    <comment ref="C7" authorId="0" shapeId="0">
      <text>
        <r>
          <rPr>
            <b/>
            <sz val="9"/>
            <color indexed="81"/>
            <rFont val="Tahoma"/>
            <family val="2"/>
          </rPr>
          <t>Charo Richardson:</t>
        </r>
        <r>
          <rPr>
            <sz val="9"/>
            <color indexed="81"/>
            <rFont val="Tahoma"/>
            <family val="2"/>
          </rPr>
          <t xml:space="preserve">
This column is just for your reference to see the percentages that should be applied. This column should be excluded from the final version of the form.</t>
        </r>
      </text>
    </comment>
  </commentList>
</comments>
</file>

<file path=xl/sharedStrings.xml><?xml version="1.0" encoding="utf-8"?>
<sst xmlns="http://schemas.openxmlformats.org/spreadsheetml/2006/main" count="35" uniqueCount="35">
  <si>
    <t>Asset Description</t>
  </si>
  <si>
    <t>Book Value</t>
  </si>
  <si>
    <t>Percentage Allowed</t>
  </si>
  <si>
    <t>Assets Not Allowed</t>
  </si>
  <si>
    <t>Assets Allowable</t>
  </si>
  <si>
    <t>Cash (UK and its overseas territories, OECD</t>
  </si>
  <si>
    <t>Irrevocable letter of credit</t>
  </si>
  <si>
    <t>Government Debt (UK and its overseas territories, OECD)</t>
  </si>
  <si>
    <t>Fully secured performing commercial loans (secured by the above)</t>
  </si>
  <si>
    <t>Premium &amp; Accounts Receivable (No more than Six months)</t>
  </si>
  <si>
    <t>Net Reinsurance Receivable (No more than six months)</t>
  </si>
  <si>
    <t>Real Estate (90% of cost or auditor's value)</t>
  </si>
  <si>
    <t>Securities Investments</t>
  </si>
  <si>
    <t>Mutual Funds traded on a recongised exchange holding at least 10 Securities</t>
  </si>
  <si>
    <t>Other Assets- Prepaid Expenses &amp; Intangible Assets</t>
  </si>
  <si>
    <t>Performing Loans secured 150% by receivables, securities &amp; investments</t>
  </si>
  <si>
    <t>Performing Loans secured 125% by receivables, securities &amp; investments</t>
  </si>
  <si>
    <t>Domestic</t>
  </si>
  <si>
    <t>Net Retained Annual Premium</t>
  </si>
  <si>
    <t>First EC$13.441Mn @ 20% Plus Excess of ECS13.441Mn @ 10%</t>
  </si>
  <si>
    <t>Total Liabilities</t>
  </si>
  <si>
    <t>First Limitation (%)</t>
  </si>
  <si>
    <t>First Limitation ($)</t>
  </si>
  <si>
    <t xml:space="preserve">Insurance Returns - Solvency Formula Table </t>
  </si>
  <si>
    <t>Total Allowable Assets</t>
  </si>
  <si>
    <t>(Less) Total Liabilities</t>
  </si>
  <si>
    <t>Net Admissible Assets</t>
  </si>
  <si>
    <t>Required Minimum Margin of Solvency</t>
  </si>
  <si>
    <t>Solvency Excess (Shortfall)</t>
  </si>
  <si>
    <t>All other securities traded on a recognised exchange</t>
  </si>
  <si>
    <t>Performing commercial loans fully secured by investments traded on a recognized exchange with an investment grade rating</t>
  </si>
  <si>
    <t>Allowable Limit</t>
  </si>
  <si>
    <t>Other Assets - Related Party Receivables</t>
  </si>
  <si>
    <t>Other Assets - Withheld</t>
  </si>
  <si>
    <t>Totals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</si>
</sst>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_);_(* \(#,##0\);_(* &quot;-&quot;??_);_(@_)"/>
    <numFmt numFmtId="165" formatCode="_-* #,##0_-;\-* #,##0_-;_-* &quot;-&quot;_-;_-@_-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4"/>
      <color theme="1"/>
      <name val="Garamond"/>
      <family val="1"/>
    </font>
    <font>
      <sz val="10"/>
      <name val="Calibri  "/>
    </font>
    <font>
      <b/>
      <sz val="10"/>
      <name val="Calibri  "/>
    </font>
    <font>
      <sz val="10"/>
      <color theme="1"/>
      <name val="Calibri  "/>
    </font>
    <font>
      <b/>
      <sz val="10"/>
      <color rgb="FF006100"/>
      <name val="Calibri  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1"/>
      <color theme="1"/>
      <name val="Calibri "/>
    </font>
    <font>
      <b/>
      <sz val="11"/>
      <name val="Calibri 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3" fillId="3" borderId="0" applyNumberFormat="0" applyBorder="0" applyAlignment="0" applyProtection="0"/>
  </cellStyleXfs>
  <cellXfs count="22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/>
    <xf numFmtId="9" fontId="0" fillId="0" borderId="1" xfId="0" applyNumberFormat="1" applyBorder="1"/>
    <xf numFmtId="164" fontId="0" fillId="0" borderId="0" xfId="1" applyNumberFormat="1" applyFont="1"/>
    <xf numFmtId="9" fontId="0" fillId="0" borderId="1" xfId="2" applyFont="1" applyBorder="1"/>
    <xf numFmtId="164" fontId="0" fillId="0" borderId="1" xfId="1" applyNumberFormat="1" applyFont="1" applyBorder="1"/>
    <xf numFmtId="164" fontId="0" fillId="0" borderId="1" xfId="0" applyNumberFormat="1" applyBorder="1"/>
    <xf numFmtId="0" fontId="4" fillId="0" borderId="0" xfId="0" applyFont="1" applyAlignment="1"/>
    <xf numFmtId="0" fontId="5" fillId="0" borderId="0" xfId="0" applyFont="1" applyAlignment="1"/>
    <xf numFmtId="165" fontId="6" fillId="4" borderId="2" xfId="3" applyNumberFormat="1" applyFont="1" applyFill="1" applyBorder="1" applyProtection="1">
      <protection locked="0"/>
    </xf>
    <xf numFmtId="0" fontId="7" fillId="0" borderId="0" xfId="0" applyFont="1"/>
    <xf numFmtId="165" fontId="7" fillId="0" borderId="0" xfId="0" applyNumberFormat="1" applyFont="1" applyProtection="1">
      <protection locked="0"/>
    </xf>
    <xf numFmtId="165" fontId="8" fillId="4" borderId="2" xfId="3" applyNumberFormat="1" applyFont="1" applyFill="1" applyBorder="1" applyProtection="1">
      <protection locked="0"/>
    </xf>
    <xf numFmtId="0" fontId="13" fillId="0" borderId="0" xfId="0" applyFont="1"/>
    <xf numFmtId="165" fontId="13" fillId="0" borderId="0" xfId="0" applyNumberFormat="1" applyFont="1" applyProtection="1">
      <protection locked="0"/>
    </xf>
    <xf numFmtId="165" fontId="13" fillId="0" borderId="0" xfId="0" applyNumberFormat="1" applyFont="1"/>
    <xf numFmtId="165" fontId="13" fillId="0" borderId="3" xfId="0" applyNumberFormat="1" applyFont="1" applyBorder="1" applyProtection="1">
      <protection locked="0"/>
    </xf>
    <xf numFmtId="165" fontId="13" fillId="0" borderId="4" xfId="0" applyNumberFormat="1" applyFont="1" applyBorder="1" applyProtection="1">
      <protection locked="0"/>
    </xf>
    <xf numFmtId="0" fontId="14" fillId="5" borderId="0" xfId="4" applyFont="1" applyFill="1" applyAlignment="1" applyProtection="1">
      <alignment horizontal="center"/>
      <protection locked="0"/>
    </xf>
    <xf numFmtId="164" fontId="0" fillId="0" borderId="1" xfId="1" applyNumberFormat="1" applyFont="1" applyFill="1" applyBorder="1"/>
  </cellXfs>
  <cellStyles count="5">
    <cellStyle name="Comma" xfId="1" builtinId="3"/>
    <cellStyle name="Good" xfId="3" builtinId="26"/>
    <cellStyle name="Neutral" xfId="4" builtinId="28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37"/>
  <sheetViews>
    <sheetView tabSelected="1" workbookViewId="0">
      <selection activeCell="K7" sqref="K7"/>
    </sheetView>
  </sheetViews>
  <sheetFormatPr defaultRowHeight="15"/>
  <cols>
    <col min="1" max="1" width="39.5703125" style="1" customWidth="1"/>
    <col min="2" max="8" width="13.7109375" customWidth="1"/>
  </cols>
  <sheetData>
    <row r="1" spans="1:8" ht="18.75">
      <c r="A1" s="9" t="s">
        <v>23</v>
      </c>
    </row>
    <row r="2" spans="1:8" ht="15.75" thickBot="1"/>
    <row r="3" spans="1:8" ht="16.5" thickTop="1" thickBot="1">
      <c r="A3" s="10" t="s">
        <v>18</v>
      </c>
      <c r="B3" s="11">
        <v>20000</v>
      </c>
      <c r="F3" t="s">
        <v>17</v>
      </c>
      <c r="G3" s="5">
        <v>538000</v>
      </c>
    </row>
    <row r="4" spans="1:8" ht="16.5" thickTop="1" thickBot="1">
      <c r="A4" s="12" t="s">
        <v>19</v>
      </c>
      <c r="B4" s="13">
        <f>IF(+B3&gt;13441,2688+(B3-13441)*10%,IF(B3*20%&gt;538,B3*20%,538))</f>
        <v>3343.9</v>
      </c>
    </row>
    <row r="5" spans="1:8" ht="16.5" thickTop="1" thickBot="1">
      <c r="A5" s="12" t="s">
        <v>20</v>
      </c>
      <c r="B5" s="14">
        <v>2000</v>
      </c>
    </row>
    <row r="6" spans="1:8" ht="15.75" thickTop="1"/>
    <row r="7" spans="1:8" ht="30">
      <c r="A7" s="2" t="s">
        <v>0</v>
      </c>
      <c r="B7" s="2" t="s">
        <v>1</v>
      </c>
      <c r="C7" s="2" t="s">
        <v>21</v>
      </c>
      <c r="D7" s="2" t="s">
        <v>22</v>
      </c>
      <c r="E7" s="2" t="s">
        <v>2</v>
      </c>
      <c r="F7" s="2" t="s">
        <v>31</v>
      </c>
      <c r="G7" s="2" t="s">
        <v>3</v>
      </c>
      <c r="H7" s="2" t="s">
        <v>4</v>
      </c>
    </row>
    <row r="8" spans="1:8">
      <c r="A8" s="2" t="s">
        <v>5</v>
      </c>
      <c r="B8" s="7">
        <v>20000</v>
      </c>
      <c r="C8" s="6">
        <v>1</v>
      </c>
      <c r="D8" s="7">
        <f>C8*B8</f>
        <v>20000</v>
      </c>
      <c r="E8" s="4">
        <v>1</v>
      </c>
      <c r="F8" s="7">
        <f>D8</f>
        <v>20000</v>
      </c>
      <c r="G8" s="21">
        <f t="shared" ref="G8:G11" si="0">IF(D8&gt;F8,SUM(B8-F8),0)</f>
        <v>0</v>
      </c>
      <c r="H8" s="21">
        <f t="shared" ref="H8:H11" si="1">D8-G8</f>
        <v>20000</v>
      </c>
    </row>
    <row r="9" spans="1:8">
      <c r="A9" s="2" t="s">
        <v>6</v>
      </c>
      <c r="B9" s="7">
        <v>20000</v>
      </c>
      <c r="C9" s="6">
        <v>1</v>
      </c>
      <c r="D9" s="7">
        <f t="shared" ref="D9:D21" si="2">C9*B9</f>
        <v>20000</v>
      </c>
      <c r="E9" s="4">
        <v>1</v>
      </c>
      <c r="F9" s="7">
        <f t="shared" ref="F9:F11" si="3">D9</f>
        <v>20000</v>
      </c>
      <c r="G9" s="21">
        <f t="shared" si="0"/>
        <v>0</v>
      </c>
      <c r="H9" s="21">
        <f t="shared" si="1"/>
        <v>20000</v>
      </c>
    </row>
    <row r="10" spans="1:8" ht="30">
      <c r="A10" s="2" t="s">
        <v>7</v>
      </c>
      <c r="B10" s="7">
        <v>20000</v>
      </c>
      <c r="C10" s="6">
        <v>1</v>
      </c>
      <c r="D10" s="7">
        <f t="shared" si="2"/>
        <v>20000</v>
      </c>
      <c r="E10" s="4">
        <v>1</v>
      </c>
      <c r="F10" s="7">
        <f t="shared" si="3"/>
        <v>20000</v>
      </c>
      <c r="G10" s="21">
        <f t="shared" si="0"/>
        <v>0</v>
      </c>
      <c r="H10" s="21">
        <f t="shared" si="1"/>
        <v>20000</v>
      </c>
    </row>
    <row r="11" spans="1:8" ht="30">
      <c r="A11" s="2" t="s">
        <v>8</v>
      </c>
      <c r="B11" s="7">
        <v>20000</v>
      </c>
      <c r="C11" s="6">
        <v>1</v>
      </c>
      <c r="D11" s="7">
        <f t="shared" si="2"/>
        <v>20000</v>
      </c>
      <c r="E11" s="4">
        <v>1</v>
      </c>
      <c r="F11" s="7">
        <f t="shared" si="3"/>
        <v>20000</v>
      </c>
      <c r="G11" s="21">
        <f t="shared" si="0"/>
        <v>0</v>
      </c>
      <c r="H11" s="21">
        <f t="shared" si="1"/>
        <v>20000</v>
      </c>
    </row>
    <row r="12" spans="1:8" ht="30">
      <c r="A12" s="2" t="s">
        <v>9</v>
      </c>
      <c r="B12" s="7">
        <v>20000</v>
      </c>
      <c r="C12" s="6">
        <v>1</v>
      </c>
      <c r="D12" s="7">
        <f t="shared" si="2"/>
        <v>20000</v>
      </c>
      <c r="E12" s="4">
        <v>0.25</v>
      </c>
      <c r="F12" s="7">
        <f>($B$4+$B$5)*E12</f>
        <v>1335.9749999999999</v>
      </c>
      <c r="G12" s="21">
        <f t="shared" ref="G12:G13" si="4">IF(D12&gt;F12,SUM(B12-F12),0)</f>
        <v>18664.025000000001</v>
      </c>
      <c r="H12" s="21">
        <f>D12-G12</f>
        <v>1335.9749999999985</v>
      </c>
    </row>
    <row r="13" spans="1:8" ht="30">
      <c r="A13" s="2" t="s">
        <v>10</v>
      </c>
      <c r="B13" s="7">
        <v>20000</v>
      </c>
      <c r="C13" s="6">
        <v>1</v>
      </c>
      <c r="D13" s="7">
        <f t="shared" si="2"/>
        <v>20000</v>
      </c>
      <c r="E13" s="4">
        <v>0.25</v>
      </c>
      <c r="F13" s="7">
        <f t="shared" ref="F13:F27" si="5">($B$4+$B$5)*E13</f>
        <v>1335.9749999999999</v>
      </c>
      <c r="G13" s="21">
        <f t="shared" si="4"/>
        <v>18664.025000000001</v>
      </c>
      <c r="H13" s="21">
        <f t="shared" ref="H13" si="6">D13-G13</f>
        <v>1335.9749999999985</v>
      </c>
    </row>
    <row r="14" spans="1:8">
      <c r="A14" s="2" t="s">
        <v>11</v>
      </c>
      <c r="B14" s="7">
        <v>20000</v>
      </c>
      <c r="C14" s="6">
        <v>0.9</v>
      </c>
      <c r="D14" s="7">
        <f t="shared" si="2"/>
        <v>18000</v>
      </c>
      <c r="E14" s="4">
        <v>0.2</v>
      </c>
      <c r="F14" s="7">
        <f t="shared" si="5"/>
        <v>1068.78</v>
      </c>
      <c r="G14" s="21">
        <f>IF(D14&gt;F14,SUM(B14-F14),0)</f>
        <v>18931.22</v>
      </c>
      <c r="H14" s="21">
        <f>B14-G14</f>
        <v>1068.7799999999988</v>
      </c>
    </row>
    <row r="15" spans="1:8">
      <c r="A15" s="2" t="s">
        <v>12</v>
      </c>
      <c r="B15" s="7">
        <v>20000</v>
      </c>
      <c r="C15" s="6">
        <v>0.9</v>
      </c>
      <c r="D15" s="7">
        <f t="shared" si="2"/>
        <v>18000</v>
      </c>
      <c r="E15" s="4">
        <v>1</v>
      </c>
      <c r="F15" s="7">
        <f>D15</f>
        <v>18000</v>
      </c>
      <c r="G15" s="21">
        <f>B15-D15</f>
        <v>2000</v>
      </c>
      <c r="H15" s="21">
        <f t="shared" ref="H15:H27" si="7">B15-G15</f>
        <v>18000</v>
      </c>
    </row>
    <row r="16" spans="1:8" ht="45" customHeight="1">
      <c r="A16" s="2" t="s">
        <v>30</v>
      </c>
      <c r="B16" s="7">
        <v>20000</v>
      </c>
      <c r="C16" s="6">
        <v>0.9</v>
      </c>
      <c r="D16" s="7">
        <f t="shared" si="2"/>
        <v>18000</v>
      </c>
      <c r="E16" s="4">
        <v>1</v>
      </c>
      <c r="F16" s="7">
        <f>D16</f>
        <v>18000</v>
      </c>
      <c r="G16" s="21">
        <f>B16-D16</f>
        <v>2000</v>
      </c>
      <c r="H16" s="21">
        <f t="shared" si="7"/>
        <v>18000</v>
      </c>
    </row>
    <row r="17" spans="1:8" ht="30">
      <c r="A17" s="2" t="s">
        <v>16</v>
      </c>
      <c r="B17" s="7">
        <v>20000</v>
      </c>
      <c r="C17" s="6">
        <v>0.75</v>
      </c>
      <c r="D17" s="7">
        <f t="shared" si="2"/>
        <v>15000</v>
      </c>
      <c r="E17" s="4">
        <v>0.5</v>
      </c>
      <c r="F17" s="7">
        <f t="shared" si="5"/>
        <v>2671.95</v>
      </c>
      <c r="G17" s="21">
        <f t="shared" ref="G17:G18" si="8">IF(D17&gt;F17,SUM(B17-F17),0)</f>
        <v>17328.05</v>
      </c>
      <c r="H17" s="21">
        <f t="shared" si="7"/>
        <v>2671.9500000000007</v>
      </c>
    </row>
    <row r="18" spans="1:8" ht="30">
      <c r="A18" s="2" t="s">
        <v>15</v>
      </c>
      <c r="B18" s="7">
        <v>20000</v>
      </c>
      <c r="C18" s="6">
        <v>0.75</v>
      </c>
      <c r="D18" s="7">
        <f t="shared" si="2"/>
        <v>15000</v>
      </c>
      <c r="E18" s="4">
        <v>0.66</v>
      </c>
      <c r="F18" s="7">
        <f t="shared" si="5"/>
        <v>3526.9739999999997</v>
      </c>
      <c r="G18" s="21">
        <f t="shared" si="8"/>
        <v>16473.026000000002</v>
      </c>
      <c r="H18" s="21">
        <f t="shared" si="7"/>
        <v>3526.9739999999983</v>
      </c>
    </row>
    <row r="19" spans="1:8" ht="30">
      <c r="A19" s="2" t="s">
        <v>13</v>
      </c>
      <c r="B19" s="7">
        <v>20000</v>
      </c>
      <c r="C19" s="6">
        <v>0.7</v>
      </c>
      <c r="D19" s="7">
        <f t="shared" si="2"/>
        <v>14000</v>
      </c>
      <c r="E19" s="4">
        <v>1</v>
      </c>
      <c r="F19" s="7">
        <f>D19</f>
        <v>14000</v>
      </c>
      <c r="G19" s="21">
        <f>B19-D19</f>
        <v>6000</v>
      </c>
      <c r="H19" s="21">
        <f t="shared" ref="H19:H20" si="9">B19-G19</f>
        <v>14000</v>
      </c>
    </row>
    <row r="20" spans="1:8" ht="30">
      <c r="A20" s="2" t="s">
        <v>29</v>
      </c>
      <c r="B20" s="7">
        <v>20000</v>
      </c>
      <c r="C20" s="6">
        <v>0.7</v>
      </c>
      <c r="D20" s="7">
        <f t="shared" ref="D20" si="10">C20*B20</f>
        <v>14000</v>
      </c>
      <c r="E20" s="4">
        <v>1</v>
      </c>
      <c r="F20" s="7">
        <f>D20</f>
        <v>14000</v>
      </c>
      <c r="G20" s="21">
        <f>B20-D20</f>
        <v>6000</v>
      </c>
      <c r="H20" s="21">
        <f t="shared" si="9"/>
        <v>14000</v>
      </c>
    </row>
    <row r="21" spans="1:8" ht="30">
      <c r="A21" s="2" t="s">
        <v>14</v>
      </c>
      <c r="B21" s="7">
        <v>20000</v>
      </c>
      <c r="C21" s="6">
        <v>0</v>
      </c>
      <c r="D21" s="7">
        <f t="shared" si="2"/>
        <v>0</v>
      </c>
      <c r="E21" s="4">
        <v>0</v>
      </c>
      <c r="F21" s="7">
        <f t="shared" si="5"/>
        <v>0</v>
      </c>
      <c r="G21" s="21">
        <f>B21</f>
        <v>20000</v>
      </c>
      <c r="H21" s="21">
        <f t="shared" si="7"/>
        <v>0</v>
      </c>
    </row>
    <row r="22" spans="1:8">
      <c r="A22" s="2" t="s">
        <v>32</v>
      </c>
      <c r="B22" s="7">
        <v>20000</v>
      </c>
      <c r="C22" s="6">
        <v>0</v>
      </c>
      <c r="D22" s="7">
        <f t="shared" ref="D22" si="11">C22*B22</f>
        <v>0</v>
      </c>
      <c r="E22" s="4">
        <v>0</v>
      </c>
      <c r="F22" s="7">
        <f t="shared" si="5"/>
        <v>0</v>
      </c>
      <c r="G22" s="21">
        <f t="shared" ref="G22:G27" si="12">B22</f>
        <v>20000</v>
      </c>
      <c r="H22" s="21">
        <f t="shared" si="7"/>
        <v>0</v>
      </c>
    </row>
    <row r="23" spans="1:8">
      <c r="A23" s="2" t="s">
        <v>33</v>
      </c>
      <c r="B23" s="7">
        <v>20000</v>
      </c>
      <c r="C23" s="6">
        <v>0</v>
      </c>
      <c r="D23" s="7">
        <f t="shared" ref="D23:D26" si="13">C23*B23</f>
        <v>0</v>
      </c>
      <c r="E23" s="4">
        <v>0</v>
      </c>
      <c r="F23" s="7">
        <f t="shared" si="5"/>
        <v>0</v>
      </c>
      <c r="G23" s="21">
        <f t="shared" si="12"/>
        <v>20000</v>
      </c>
      <c r="H23" s="21">
        <f t="shared" si="7"/>
        <v>0</v>
      </c>
    </row>
    <row r="24" spans="1:8">
      <c r="A24" s="2"/>
      <c r="B24" s="7">
        <v>20000</v>
      </c>
      <c r="C24" s="6">
        <v>0</v>
      </c>
      <c r="D24" s="7">
        <f t="shared" si="13"/>
        <v>0</v>
      </c>
      <c r="E24" s="4">
        <v>0</v>
      </c>
      <c r="F24" s="7">
        <f t="shared" si="5"/>
        <v>0</v>
      </c>
      <c r="G24" s="21">
        <f t="shared" si="12"/>
        <v>20000</v>
      </c>
      <c r="H24" s="21">
        <f t="shared" si="7"/>
        <v>0</v>
      </c>
    </row>
    <row r="25" spans="1:8">
      <c r="A25" s="2"/>
      <c r="B25" s="7">
        <v>20000</v>
      </c>
      <c r="C25" s="6">
        <v>0</v>
      </c>
      <c r="D25" s="7">
        <f t="shared" si="13"/>
        <v>0</v>
      </c>
      <c r="E25" s="4">
        <v>0</v>
      </c>
      <c r="F25" s="7">
        <f t="shared" si="5"/>
        <v>0</v>
      </c>
      <c r="G25" s="21">
        <f t="shared" si="12"/>
        <v>20000</v>
      </c>
      <c r="H25" s="21">
        <f t="shared" si="7"/>
        <v>0</v>
      </c>
    </row>
    <row r="26" spans="1:8">
      <c r="A26" s="2"/>
      <c r="B26" s="7">
        <v>20000</v>
      </c>
      <c r="C26" s="6">
        <v>0</v>
      </c>
      <c r="D26" s="7">
        <f t="shared" si="13"/>
        <v>0</v>
      </c>
      <c r="E26" s="4">
        <v>0</v>
      </c>
      <c r="F26" s="7">
        <f t="shared" si="5"/>
        <v>0</v>
      </c>
      <c r="G26" s="21">
        <f t="shared" si="12"/>
        <v>20000</v>
      </c>
      <c r="H26" s="21">
        <f t="shared" si="7"/>
        <v>0</v>
      </c>
    </row>
    <row r="27" spans="1:8">
      <c r="A27" s="2"/>
      <c r="B27" s="7">
        <v>20000</v>
      </c>
      <c r="C27" s="6">
        <v>0</v>
      </c>
      <c r="D27" s="7">
        <f t="shared" ref="D27" si="14">C27*B27</f>
        <v>0</v>
      </c>
      <c r="E27" s="4">
        <v>0</v>
      </c>
      <c r="F27" s="7">
        <f t="shared" si="5"/>
        <v>0</v>
      </c>
      <c r="G27" s="21">
        <f t="shared" si="12"/>
        <v>20000</v>
      </c>
      <c r="H27" s="21">
        <f t="shared" si="7"/>
        <v>0</v>
      </c>
    </row>
    <row r="28" spans="1:8">
      <c r="A28" s="2" t="s">
        <v>34</v>
      </c>
      <c r="B28" s="8">
        <f>SUM(B8:B27)</f>
        <v>400000</v>
      </c>
      <c r="C28" s="3"/>
      <c r="D28" s="3"/>
      <c r="E28" s="3"/>
      <c r="F28" s="3"/>
      <c r="G28" s="8">
        <f>SUM(G8:G27)</f>
        <v>246060.34600000002</v>
      </c>
      <c r="H28" s="8">
        <f>SUM(H8:H27)</f>
        <v>153939.65400000001</v>
      </c>
    </row>
    <row r="32" spans="1:8">
      <c r="A32" s="15" t="s">
        <v>24</v>
      </c>
      <c r="B32" s="15"/>
      <c r="C32" s="16">
        <f>H28</f>
        <v>153939.65400000001</v>
      </c>
    </row>
    <row r="33" spans="1:3">
      <c r="A33" s="15" t="s">
        <v>25</v>
      </c>
      <c r="B33" s="17"/>
      <c r="C33" s="18">
        <f>B5</f>
        <v>2000</v>
      </c>
    </row>
    <row r="34" spans="1:3">
      <c r="A34" s="15" t="s">
        <v>26</v>
      </c>
      <c r="B34" s="17"/>
      <c r="C34" s="16">
        <f>C32-C33</f>
        <v>151939.65400000001</v>
      </c>
    </row>
    <row r="35" spans="1:3">
      <c r="A35" s="15" t="s">
        <v>27</v>
      </c>
      <c r="B35" s="15"/>
      <c r="C35" s="18">
        <f>B4</f>
        <v>3343.9</v>
      </c>
    </row>
    <row r="36" spans="1:3" ht="15.75" thickBot="1">
      <c r="A36" s="15" t="s">
        <v>28</v>
      </c>
      <c r="B36" s="15"/>
      <c r="C36" s="19">
        <f>C34-C35</f>
        <v>148595.75400000002</v>
      </c>
    </row>
    <row r="37" spans="1:3" ht="15.75" thickTop="1">
      <c r="A37" s="15"/>
      <c r="B37" s="15"/>
      <c r="C37" s="20" t="str">
        <f>IF(C36&gt;0,"Solvent","Insolvent")</f>
        <v>Solvent</v>
      </c>
    </row>
  </sheetData>
  <protectedRanges>
    <protectedRange password="EDB1" sqref="A3:A5" name="Range1"/>
  </protectedRanges>
  <pageMargins left="0.7" right="0.7" top="0.75" bottom="0.75" header="0.3" footer="0.3"/>
  <pageSetup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Charo Richardson</dc:creator>
  <cp:lastModifiedBy>Charo Richardson</cp:lastModifiedBy>
  <dcterms:created xsi:type="dcterms:W3CDTF">2021-01-25T17:41:51Z</dcterms:created>
  <dcterms:modified xsi:type="dcterms:W3CDTF">2021-08-20T14:39:14Z</dcterms:modified>
</cp:coreProperties>
</file>